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gkoed\Downloads\"/>
    </mc:Choice>
  </mc:AlternateContent>
  <bookViews>
    <workbookView xWindow="0" yWindow="0" windowWidth="34720" windowHeight="17750"/>
  </bookViews>
  <sheets>
    <sheet name="Blad1" sheetId="1" r:id="rId1"/>
    <sheet name="Blad2" sheetId="2" r:id="rId2"/>
  </sheets>
  <definedNames>
    <definedName name="_xlnm.Print_Area" localSheetId="0">Blad1!$A$1:$H$41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7" i="1" s="1"/>
  <c r="B13" i="2" l="1"/>
  <c r="B12" i="2"/>
  <c r="B4" i="2"/>
  <c r="B7" i="2"/>
  <c r="B2" i="2"/>
  <c r="B11" i="2"/>
  <c r="B3" i="2"/>
  <c r="B5" i="2"/>
  <c r="H34" i="1"/>
  <c r="H37" i="1" s="1"/>
  <c r="E34" i="1"/>
  <c r="E37" i="1" s="1"/>
  <c r="F34" i="1"/>
  <c r="F37" i="1" s="1"/>
  <c r="D34" i="1"/>
  <c r="D37" i="1" s="1"/>
  <c r="G7" i="1"/>
  <c r="G9" i="1"/>
  <c r="G12" i="1"/>
  <c r="F26" i="1" l="1"/>
  <c r="F14" i="1"/>
  <c r="H40" i="1" l="1"/>
  <c r="H26" i="1"/>
  <c r="H14" i="1"/>
  <c r="H27" i="1" l="1"/>
  <c r="H35" i="1" s="1"/>
  <c r="H41" i="1" s="1"/>
  <c r="E14" i="1" l="1"/>
  <c r="E26" i="1"/>
  <c r="E40" i="1"/>
  <c r="E27" i="1" l="1"/>
  <c r="E35" i="1" s="1"/>
  <c r="E41" i="1" s="1"/>
  <c r="G20" i="1" l="1"/>
  <c r="G24" i="1"/>
  <c r="A13" i="2"/>
  <c r="A12" i="2"/>
  <c r="A9" i="2"/>
  <c r="A8" i="2"/>
  <c r="G23" i="1"/>
  <c r="G19" i="1"/>
  <c r="A7" i="2"/>
  <c r="A11" i="2"/>
  <c r="G17" i="1"/>
  <c r="A6" i="2"/>
  <c r="A5" i="2"/>
  <c r="G18" i="1"/>
  <c r="A4" i="2"/>
  <c r="G21" i="1"/>
  <c r="A3" i="2"/>
  <c r="G22" i="1"/>
  <c r="A2" i="2"/>
  <c r="G14" i="1" l="1"/>
  <c r="G26" i="1"/>
  <c r="F40" i="1"/>
  <c r="D40" i="1"/>
  <c r="D26" i="1"/>
  <c r="D14" i="1"/>
  <c r="G27" i="1" l="1"/>
  <c r="G35" i="1" s="1"/>
  <c r="G41" i="1"/>
  <c r="D27" i="1"/>
  <c r="D35" i="1" s="1"/>
  <c r="D41" i="1" s="1"/>
  <c r="F27" i="1"/>
  <c r="F35" i="1" s="1"/>
  <c r="F41" i="1" s="1"/>
  <c r="G40" i="1" l="1"/>
</calcChain>
</file>

<file path=xl/sharedStrings.xml><?xml version="1.0" encoding="utf-8"?>
<sst xmlns="http://schemas.openxmlformats.org/spreadsheetml/2006/main" count="63" uniqueCount="53">
  <si>
    <t>Financieel overzicht</t>
  </si>
  <si>
    <t>ChristenUnie</t>
  </si>
  <si>
    <t>Rijssen - Holten</t>
  </si>
  <si>
    <t>Ontvangsten / Baten</t>
  </si>
  <si>
    <t>CONTRIBUTIE LL</t>
  </si>
  <si>
    <t>BIJDRAGEN PLAATSEL. DON.</t>
  </si>
  <si>
    <t>GIFTEN / DONATIES</t>
  </si>
  <si>
    <t>RENTE</t>
  </si>
  <si>
    <t>ADVERTENTIE'S</t>
  </si>
  <si>
    <t>VERKIEZINGSFONDS</t>
  </si>
  <si>
    <t>DIV. OPBRENGSTEN</t>
  </si>
  <si>
    <t>V&amp;W 2012</t>
  </si>
  <si>
    <t>TOTAAL</t>
  </si>
  <si>
    <t>Uitgaven / Lasten</t>
  </si>
  <si>
    <t>CONTR.WETENSCH.INST.</t>
  </si>
  <si>
    <t>DIVERSEN</t>
  </si>
  <si>
    <t>VERGADERKOSTEN</t>
  </si>
  <si>
    <t>REPRESENTATIE KOSTEN</t>
  </si>
  <si>
    <t>KOSTEN SECRETARIAAT</t>
  </si>
  <si>
    <t>BANKKOSTEN</t>
  </si>
  <si>
    <t>VERKIEZINGSKOSTEN</t>
  </si>
  <si>
    <t>CLUBBLAD / NIEUWSBRIEF</t>
  </si>
  <si>
    <t>MUTATIE EIGEN VERMOGEN</t>
  </si>
  <si>
    <t>Werkelijk 2012</t>
  </si>
  <si>
    <t>Liquide middelen</t>
  </si>
  <si>
    <t>Spaarrekening algemeen</t>
  </si>
  <si>
    <t>Rekening courant</t>
  </si>
  <si>
    <t>Kas</t>
  </si>
  <si>
    <t>Totaal liquide middelen</t>
  </si>
  <si>
    <t>Toename liquide middelen</t>
  </si>
  <si>
    <t>Eigen Vermogen</t>
  </si>
  <si>
    <t>Vorderingen</t>
  </si>
  <si>
    <t>Schulden</t>
  </si>
  <si>
    <t>Toename Eigen Vermogen</t>
  </si>
  <si>
    <t>V&amp;W 2013</t>
  </si>
  <si>
    <t>bedrag</t>
  </si>
  <si>
    <t>verwijzing</t>
  </si>
  <si>
    <t>Werkelijk 2013</t>
  </si>
  <si>
    <t>KOSTEN PROMOMTIE EN PUBL.</t>
  </si>
  <si>
    <t>Rente</t>
  </si>
  <si>
    <t>V&amp;W 2014</t>
  </si>
  <si>
    <t>Werkelijk 2014</t>
  </si>
  <si>
    <t>Verlies en Winst 2015</t>
  </si>
  <si>
    <t>Begroting 2016</t>
  </si>
  <si>
    <t>V&amp;W 2015</t>
  </si>
  <si>
    <t>Werkelijk 2015</t>
  </si>
  <si>
    <t xml:space="preserve">7, 11, 12, </t>
  </si>
  <si>
    <t xml:space="preserve">5,9, 13,15, 18, 19, </t>
  </si>
  <si>
    <t>1, 8, 20, 21, 24, 27, 28, 29, 31</t>
  </si>
  <si>
    <t>22, 33</t>
  </si>
  <si>
    <t>2, 3, 4, 16, 32, 34, 37</t>
  </si>
  <si>
    <t>14, 17, 35</t>
  </si>
  <si>
    <t>23, 25, 26, 30, 36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</si>
</sst>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4"/>
      <color theme="1"/>
      <name val="Garamond"/>
      <family val="1"/>
    </font>
    <font>
      <sz val="18"/>
      <color theme="1"/>
      <name val="Garamond"/>
      <family val="1"/>
    </font>
    <font>
      <b/>
      <sz val="12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1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164" fontId="1" fillId="0" borderId="0" xfId="0" applyNumberFormat="1" applyFont="1"/>
    <xf numFmtId="164" fontId="1" fillId="0" borderId="5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/>
    <xf numFmtId="164" fontId="7" fillId="0" borderId="5" xfId="0" applyNumberFormat="1" applyFont="1" applyBorder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G38" sqref="G38"/>
    </sheetView>
  </sheetViews>
  <sheetFormatPr defaultColWidth="9.1796875" defaultRowHeight="18" x14ac:dyDescent="0.4"/>
  <cols>
    <col min="1" max="3" width="10.7265625" style="2" customWidth="1"/>
    <col min="4" max="5" width="10.54296875" style="2" customWidth="1"/>
    <col min="6" max="8" width="10.7265625" style="2" customWidth="1"/>
    <col min="9" max="16384" width="9.1796875" style="2"/>
  </cols>
  <sheetData>
    <row r="1" spans="1:8" ht="23" x14ac:dyDescent="0.5">
      <c r="A1" s="4" t="s">
        <v>0</v>
      </c>
      <c r="B1" s="3"/>
      <c r="F1" s="4"/>
      <c r="G1" s="4" t="s">
        <v>1</v>
      </c>
    </row>
    <row r="2" spans="1:8" ht="23" x14ac:dyDescent="0.5">
      <c r="A2" s="4" t="s">
        <v>42</v>
      </c>
      <c r="B2" s="3"/>
      <c r="F2" s="4"/>
      <c r="G2" s="4" t="s">
        <v>2</v>
      </c>
    </row>
    <row r="3" spans="1:8" ht="23" x14ac:dyDescent="0.5">
      <c r="A3" s="4" t="s">
        <v>43</v>
      </c>
      <c r="B3" s="3"/>
    </row>
    <row r="4" spans="1:8" ht="18.5" thickBot="1" x14ac:dyDescent="0.45">
      <c r="A4" s="1"/>
      <c r="B4" s="1"/>
      <c r="C4" s="1"/>
      <c r="D4" s="1"/>
      <c r="E4" s="1"/>
      <c r="F4" s="1"/>
      <c r="G4" s="1"/>
      <c r="H4" s="1"/>
    </row>
    <row r="5" spans="1:8" ht="32" thickTop="1" thickBot="1" x14ac:dyDescent="0.45">
      <c r="A5" s="7" t="s">
        <v>3</v>
      </c>
      <c r="B5" s="8"/>
      <c r="C5" s="8"/>
      <c r="D5" s="11" t="s">
        <v>11</v>
      </c>
      <c r="E5" s="11" t="s">
        <v>34</v>
      </c>
      <c r="F5" s="11" t="s">
        <v>40</v>
      </c>
      <c r="G5" s="11" t="s">
        <v>44</v>
      </c>
      <c r="H5" s="11" t="s">
        <v>43</v>
      </c>
    </row>
    <row r="6" spans="1:8" ht="18.5" thickTop="1" x14ac:dyDescent="0.4">
      <c r="A6" s="6"/>
      <c r="B6" s="5"/>
      <c r="C6" s="5"/>
      <c r="D6" s="13"/>
      <c r="E6" s="13"/>
      <c r="F6" s="13"/>
      <c r="G6" s="13"/>
      <c r="H6" s="13"/>
    </row>
    <row r="7" spans="1:8" x14ac:dyDescent="0.4">
      <c r="A7" s="6" t="s">
        <v>4</v>
      </c>
      <c r="B7" s="5"/>
      <c r="C7" s="5"/>
      <c r="D7" s="15">
        <v>1401.1</v>
      </c>
      <c r="E7" s="14">
        <v>1229.55</v>
      </c>
      <c r="F7" s="14">
        <v>1263.45</v>
      </c>
      <c r="G7" s="15">
        <f>Blad2!B12</f>
        <v>1147.79</v>
      </c>
      <c r="H7" s="15">
        <v>1150</v>
      </c>
    </row>
    <row r="8" spans="1:8" x14ac:dyDescent="0.4">
      <c r="A8" s="6" t="s">
        <v>5</v>
      </c>
      <c r="B8" s="5"/>
      <c r="C8" s="5"/>
      <c r="D8" s="15">
        <v>0</v>
      </c>
      <c r="E8" s="14">
        <v>0</v>
      </c>
      <c r="F8" s="14">
        <v>0</v>
      </c>
      <c r="G8" s="15">
        <v>0</v>
      </c>
      <c r="H8" s="15">
        <v>0</v>
      </c>
    </row>
    <row r="9" spans="1:8" x14ac:dyDescent="0.4">
      <c r="A9" s="6" t="s">
        <v>6</v>
      </c>
      <c r="B9" s="5"/>
      <c r="C9" s="5"/>
      <c r="D9" s="15">
        <v>532.32000000000005</v>
      </c>
      <c r="E9" s="14">
        <v>973</v>
      </c>
      <c r="F9" s="14">
        <v>225</v>
      </c>
      <c r="G9" s="15">
        <f>Blad2!B11</f>
        <v>1143</v>
      </c>
      <c r="H9" s="15">
        <v>150</v>
      </c>
    </row>
    <row r="10" spans="1:8" x14ac:dyDescent="0.4">
      <c r="A10" s="6" t="s">
        <v>7</v>
      </c>
      <c r="B10" s="5"/>
      <c r="C10" s="5"/>
      <c r="D10" s="15">
        <v>102.22</v>
      </c>
      <c r="E10" s="14">
        <v>110.98</v>
      </c>
      <c r="F10" s="14">
        <v>84.44</v>
      </c>
      <c r="G10" s="18">
        <v>24.11</v>
      </c>
      <c r="H10" s="15">
        <v>11.75</v>
      </c>
    </row>
    <row r="11" spans="1:8" x14ac:dyDescent="0.4">
      <c r="A11" s="6" t="s">
        <v>8</v>
      </c>
      <c r="B11" s="5"/>
      <c r="C11" s="5"/>
      <c r="D11" s="15">
        <v>0</v>
      </c>
      <c r="E11" s="14">
        <v>0</v>
      </c>
      <c r="F11" s="14">
        <v>0</v>
      </c>
      <c r="G11" s="15">
        <v>0</v>
      </c>
      <c r="H11" s="15">
        <v>0</v>
      </c>
    </row>
    <row r="12" spans="1:8" x14ac:dyDescent="0.4">
      <c r="A12" s="6" t="s">
        <v>9</v>
      </c>
      <c r="B12" s="5"/>
      <c r="C12" s="5"/>
      <c r="D12" s="15">
        <v>1410</v>
      </c>
      <c r="E12" s="14">
        <v>250</v>
      </c>
      <c r="F12" s="14">
        <v>1490</v>
      </c>
      <c r="G12" s="15">
        <f>Blad2!B13</f>
        <v>990</v>
      </c>
      <c r="H12" s="15">
        <v>1000</v>
      </c>
    </row>
    <row r="13" spans="1:8" ht="18.5" thickBot="1" x14ac:dyDescent="0.45">
      <c r="A13" s="6" t="s">
        <v>10</v>
      </c>
      <c r="B13" s="5"/>
      <c r="C13" s="5"/>
      <c r="D13" s="15">
        <v>0</v>
      </c>
      <c r="E13" s="14">
        <v>0</v>
      </c>
      <c r="F13" s="14">
        <v>0</v>
      </c>
      <c r="G13" s="15">
        <v>0</v>
      </c>
      <c r="H13" s="15">
        <v>0</v>
      </c>
    </row>
    <row r="14" spans="1:8" ht="19" thickTop="1" thickBot="1" x14ac:dyDescent="0.45">
      <c r="A14" s="9" t="s">
        <v>12</v>
      </c>
      <c r="B14" s="10"/>
      <c r="C14" s="10"/>
      <c r="D14" s="16">
        <f>SUM(D7:D13)</f>
        <v>3445.6400000000003</v>
      </c>
      <c r="E14" s="16">
        <f>SUM(E7:E13)</f>
        <v>2563.5300000000002</v>
      </c>
      <c r="F14" s="16">
        <f>SUM(F7:F13)</f>
        <v>3062.8900000000003</v>
      </c>
      <c r="G14" s="16">
        <f>SUM(G7:G13)</f>
        <v>3304.9</v>
      </c>
      <c r="H14" s="16">
        <f>SUM(H7:H13)</f>
        <v>2311.75</v>
      </c>
    </row>
    <row r="15" spans="1:8" ht="19" thickTop="1" thickBot="1" x14ac:dyDescent="0.45">
      <c r="A15" s="1"/>
      <c r="B15" s="1"/>
      <c r="C15" s="1"/>
      <c r="D15" s="1"/>
      <c r="E15" s="1"/>
      <c r="F15" s="1"/>
      <c r="G15" s="1"/>
      <c r="H15" s="1"/>
    </row>
    <row r="16" spans="1:8" ht="30" thickTop="1" thickBot="1" x14ac:dyDescent="0.45">
      <c r="A16" s="7" t="s">
        <v>13</v>
      </c>
      <c r="B16" s="10"/>
      <c r="C16" s="10"/>
      <c r="D16" s="11" t="s">
        <v>11</v>
      </c>
      <c r="E16" s="11" t="s">
        <v>34</v>
      </c>
      <c r="F16" s="11" t="s">
        <v>40</v>
      </c>
      <c r="G16" s="11" t="s">
        <v>44</v>
      </c>
      <c r="H16" s="12" t="s">
        <v>43</v>
      </c>
    </row>
    <row r="17" spans="1:8" ht="18.5" thickTop="1" x14ac:dyDescent="0.4">
      <c r="A17" s="6" t="s">
        <v>14</v>
      </c>
      <c r="B17" s="5"/>
      <c r="C17" s="5"/>
      <c r="D17" s="15">
        <v>50</v>
      </c>
      <c r="E17" s="14">
        <v>35</v>
      </c>
      <c r="F17" s="14">
        <v>36</v>
      </c>
      <c r="G17" s="15">
        <f>Blad2!B6</f>
        <v>36</v>
      </c>
      <c r="H17" s="15">
        <v>40</v>
      </c>
    </row>
    <row r="18" spans="1:8" x14ac:dyDescent="0.4">
      <c r="A18" s="6" t="s">
        <v>15</v>
      </c>
      <c r="B18" s="5"/>
      <c r="C18" s="5"/>
      <c r="D18" s="15">
        <v>205.08</v>
      </c>
      <c r="E18" s="14">
        <v>12.3</v>
      </c>
      <c r="F18" s="14">
        <v>409.91</v>
      </c>
      <c r="G18" s="15">
        <f>Blad2!B4</f>
        <v>1346.67112</v>
      </c>
      <c r="H18" s="15">
        <v>75</v>
      </c>
    </row>
    <row r="19" spans="1:8" x14ac:dyDescent="0.4">
      <c r="A19" s="6" t="s">
        <v>16</v>
      </c>
      <c r="B19" s="5"/>
      <c r="C19" s="5"/>
      <c r="D19" s="15">
        <v>84.5</v>
      </c>
      <c r="E19" s="14">
        <v>302.10000000000002</v>
      </c>
      <c r="F19" s="14">
        <v>181</v>
      </c>
      <c r="G19" s="15">
        <f>Blad2!B7</f>
        <v>159.9</v>
      </c>
      <c r="H19" s="15">
        <v>300</v>
      </c>
    </row>
    <row r="20" spans="1:8" x14ac:dyDescent="0.4">
      <c r="A20" s="6" t="s">
        <v>17</v>
      </c>
      <c r="B20" s="5"/>
      <c r="C20" s="5"/>
      <c r="D20" s="15">
        <v>968.95</v>
      </c>
      <c r="E20" s="14">
        <v>189.25</v>
      </c>
      <c r="F20" s="14">
        <v>468.99</v>
      </c>
      <c r="G20" s="15">
        <f>Blad2!B5</f>
        <v>328.5</v>
      </c>
      <c r="H20" s="15">
        <v>200</v>
      </c>
    </row>
    <row r="21" spans="1:8" x14ac:dyDescent="0.4">
      <c r="A21" s="6" t="s">
        <v>18</v>
      </c>
      <c r="B21" s="5"/>
      <c r="C21" s="5"/>
      <c r="D21" s="15">
        <v>15</v>
      </c>
      <c r="E21" s="14">
        <v>110.33</v>
      </c>
      <c r="F21" s="14">
        <v>355.4</v>
      </c>
      <c r="G21" s="15">
        <f>Blad2!B3</f>
        <v>115.65</v>
      </c>
      <c r="H21" s="15">
        <v>75</v>
      </c>
    </row>
    <row r="22" spans="1:8" x14ac:dyDescent="0.4">
      <c r="A22" s="6" t="s">
        <v>19</v>
      </c>
      <c r="B22" s="5"/>
      <c r="C22" s="5"/>
      <c r="D22" s="15">
        <v>94.56</v>
      </c>
      <c r="E22" s="14">
        <v>107.71</v>
      </c>
      <c r="F22" s="14">
        <v>105.39</v>
      </c>
      <c r="G22" s="15">
        <f>Blad2!B2</f>
        <v>135.87999999999997</v>
      </c>
      <c r="H22" s="15">
        <v>135</v>
      </c>
    </row>
    <row r="23" spans="1:8" x14ac:dyDescent="0.4">
      <c r="A23" s="6" t="s">
        <v>20</v>
      </c>
      <c r="B23" s="5"/>
      <c r="C23" s="5"/>
      <c r="D23" s="15">
        <v>49</v>
      </c>
      <c r="E23" s="14">
        <v>401.29</v>
      </c>
      <c r="F23" s="14">
        <v>7777.64</v>
      </c>
      <c r="G23" s="15">
        <f>Blad2!B8</f>
        <v>0</v>
      </c>
      <c r="H23" s="15">
        <v>200</v>
      </c>
    </row>
    <row r="24" spans="1:8" x14ac:dyDescent="0.4">
      <c r="A24" s="6" t="s">
        <v>38</v>
      </c>
      <c r="B24" s="5"/>
      <c r="C24" s="5"/>
      <c r="D24" s="15">
        <v>1292.8499999999999</v>
      </c>
      <c r="E24" s="14">
        <v>0</v>
      </c>
      <c r="F24" s="14">
        <v>0</v>
      </c>
      <c r="G24" s="15">
        <f>Blad2!B9</f>
        <v>0</v>
      </c>
      <c r="H24" s="15">
        <v>300</v>
      </c>
    </row>
    <row r="25" spans="1:8" ht="18.5" thickBot="1" x14ac:dyDescent="0.45">
      <c r="A25" s="6" t="s">
        <v>21</v>
      </c>
      <c r="B25" s="5"/>
      <c r="C25" s="5"/>
      <c r="D25" s="15">
        <v>0</v>
      </c>
      <c r="E25" s="14">
        <v>0</v>
      </c>
      <c r="F25" s="14">
        <v>0</v>
      </c>
      <c r="G25" s="15">
        <v>0</v>
      </c>
      <c r="H25" s="15">
        <v>100</v>
      </c>
    </row>
    <row r="26" spans="1:8" ht="19" thickTop="1" thickBot="1" x14ac:dyDescent="0.45">
      <c r="A26" s="9" t="s">
        <v>12</v>
      </c>
      <c r="B26" s="10"/>
      <c r="C26" s="10"/>
      <c r="D26" s="16">
        <f t="shared" ref="D26" si="0">SUM(D17:D25)</f>
        <v>2759.94</v>
      </c>
      <c r="E26" s="16">
        <f t="shared" ref="E26" si="1">SUM(E17:E25)</f>
        <v>1157.9800000000002</v>
      </c>
      <c r="F26" s="16">
        <f>SUM(F17:F25)</f>
        <v>9334.33</v>
      </c>
      <c r="G26" s="16">
        <f>SUM(G17:G25)</f>
        <v>2122.6011200000003</v>
      </c>
      <c r="H26" s="16">
        <f t="shared" ref="H26" si="2">SUM(H17:H25)</f>
        <v>1425</v>
      </c>
    </row>
    <row r="27" spans="1:8" ht="19" thickTop="1" thickBot="1" x14ac:dyDescent="0.45">
      <c r="A27" s="9" t="s">
        <v>22</v>
      </c>
      <c r="B27" s="10"/>
      <c r="C27" s="10"/>
      <c r="D27" s="16">
        <f>D14-D26</f>
        <v>685.70000000000027</v>
      </c>
      <c r="E27" s="16">
        <f>E14-E26</f>
        <v>1405.55</v>
      </c>
      <c r="F27" s="16">
        <f>F14-F26</f>
        <v>-6271.44</v>
      </c>
      <c r="G27" s="16">
        <f>G14-G26</f>
        <v>1182.2988799999998</v>
      </c>
      <c r="H27" s="16">
        <f>H14-H26</f>
        <v>886.75</v>
      </c>
    </row>
    <row r="28" spans="1:8" ht="19" thickTop="1" thickBot="1" x14ac:dyDescent="0.45">
      <c r="A28" s="1"/>
      <c r="B28" s="1"/>
      <c r="C28" s="1"/>
      <c r="D28" s="1"/>
      <c r="E28" s="1"/>
      <c r="F28" s="1"/>
      <c r="G28" s="1"/>
      <c r="H28" s="1"/>
    </row>
    <row r="29" spans="1:8" ht="32" thickTop="1" thickBot="1" x14ac:dyDescent="0.45">
      <c r="A29" s="9"/>
      <c r="B29" s="10"/>
      <c r="C29" s="10"/>
      <c r="D29" s="11" t="s">
        <v>23</v>
      </c>
      <c r="E29" s="11" t="s">
        <v>37</v>
      </c>
      <c r="F29" s="11" t="s">
        <v>41</v>
      </c>
      <c r="G29" s="11" t="s">
        <v>45</v>
      </c>
      <c r="H29" s="12" t="s">
        <v>43</v>
      </c>
    </row>
    <row r="30" spans="1:8" ht="18.5" thickTop="1" x14ac:dyDescent="0.4">
      <c r="A30" s="17" t="s">
        <v>24</v>
      </c>
      <c r="B30" s="5"/>
      <c r="C30" s="5"/>
      <c r="D30" s="15"/>
      <c r="E30" s="15"/>
      <c r="F30" s="15"/>
      <c r="G30" s="15"/>
      <c r="H30" s="15"/>
    </row>
    <row r="31" spans="1:8" x14ac:dyDescent="0.4">
      <c r="A31" s="6" t="s">
        <v>25</v>
      </c>
      <c r="B31" s="5"/>
      <c r="C31" s="5"/>
      <c r="D31" s="15">
        <v>7608.01</v>
      </c>
      <c r="E31" s="15">
        <v>8503.43</v>
      </c>
      <c r="F31" s="1">
        <v>2550</v>
      </c>
      <c r="G31" s="15">
        <v>3963.22</v>
      </c>
      <c r="H31" s="15">
        <v>5200</v>
      </c>
    </row>
    <row r="32" spans="1:8" x14ac:dyDescent="0.4">
      <c r="A32" s="6" t="s">
        <v>26</v>
      </c>
      <c r="B32" s="5"/>
      <c r="C32" s="5"/>
      <c r="D32" s="15">
        <v>100</v>
      </c>
      <c r="E32" s="15">
        <v>694.57</v>
      </c>
      <c r="F32" s="1">
        <v>292.12</v>
      </c>
      <c r="G32" s="15">
        <v>50</v>
      </c>
      <c r="H32" s="15">
        <v>100</v>
      </c>
    </row>
    <row r="33" spans="1:8" ht="18.5" thickBot="1" x14ac:dyDescent="0.45">
      <c r="A33" s="6" t="s">
        <v>27</v>
      </c>
      <c r="B33" s="5"/>
      <c r="C33" s="5"/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ht="19" thickTop="1" thickBot="1" x14ac:dyDescent="0.45">
      <c r="A34" s="9" t="s">
        <v>28</v>
      </c>
      <c r="B34" s="10"/>
      <c r="C34" s="10"/>
      <c r="D34" s="16">
        <f>SUM(D31:D33)</f>
        <v>7708.01</v>
      </c>
      <c r="E34" s="16">
        <f t="shared" ref="E34:F34" si="3">SUM(E31:E33)</f>
        <v>9198</v>
      </c>
      <c r="F34" s="16">
        <f t="shared" si="3"/>
        <v>2842.12</v>
      </c>
      <c r="G34" s="16">
        <f>SUM(G31:G33)</f>
        <v>4013.22</v>
      </c>
      <c r="H34" s="16">
        <f t="shared" ref="H34" si="4">SUM(H31:H33)</f>
        <v>5300</v>
      </c>
    </row>
    <row r="35" spans="1:8" ht="19" thickTop="1" thickBot="1" x14ac:dyDescent="0.45">
      <c r="A35" s="9" t="s">
        <v>29</v>
      </c>
      <c r="B35" s="10"/>
      <c r="C35" s="10"/>
      <c r="D35" s="16">
        <f>D27</f>
        <v>685.70000000000027</v>
      </c>
      <c r="E35" s="16">
        <f>E27</f>
        <v>1405.55</v>
      </c>
      <c r="F35" s="16">
        <f>F27</f>
        <v>-6271.44</v>
      </c>
      <c r="G35" s="16">
        <f>G27</f>
        <v>1182.2988799999998</v>
      </c>
      <c r="H35" s="16">
        <f>H27</f>
        <v>886.75</v>
      </c>
    </row>
    <row r="36" spans="1:8" ht="18.5" thickTop="1" x14ac:dyDescent="0.4">
      <c r="A36" s="17" t="s">
        <v>30</v>
      </c>
      <c r="B36" s="5"/>
      <c r="C36" s="5"/>
      <c r="D36" s="15"/>
      <c r="E36" s="15"/>
      <c r="F36" s="15"/>
      <c r="G36" s="15"/>
      <c r="H36" s="15"/>
    </row>
    <row r="37" spans="1:8" x14ac:dyDescent="0.4">
      <c r="A37" s="6" t="s">
        <v>24</v>
      </c>
      <c r="B37" s="5"/>
      <c r="C37" s="5"/>
      <c r="D37" s="15">
        <f>D34</f>
        <v>7708.01</v>
      </c>
      <c r="E37" s="15">
        <f t="shared" ref="E37:F37" si="5">E34</f>
        <v>9198</v>
      </c>
      <c r="F37" s="15">
        <f t="shared" si="5"/>
        <v>2842.12</v>
      </c>
      <c r="G37" s="15">
        <f>G34</f>
        <v>4013.22</v>
      </c>
      <c r="H37" s="15">
        <f>H34</f>
        <v>5300</v>
      </c>
    </row>
    <row r="38" spans="1:8" x14ac:dyDescent="0.4">
      <c r="A38" s="6" t="s">
        <v>31</v>
      </c>
      <c r="B38" s="5"/>
      <c r="C38" s="5"/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ht="18.5" thickBot="1" x14ac:dyDescent="0.45">
      <c r="A39" s="6" t="s">
        <v>32</v>
      </c>
      <c r="B39" s="5"/>
      <c r="C39" s="5"/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ht="19" thickTop="1" thickBot="1" x14ac:dyDescent="0.45">
      <c r="A40" s="9" t="s">
        <v>30</v>
      </c>
      <c r="B40" s="10"/>
      <c r="C40" s="10"/>
      <c r="D40" s="16">
        <f>SUM(D37:D39)</f>
        <v>7708.01</v>
      </c>
      <c r="E40" s="16">
        <f>SUM(E37:E39)</f>
        <v>9198</v>
      </c>
      <c r="F40" s="16">
        <f>SUM(F37:F39)</f>
        <v>2842.12</v>
      </c>
      <c r="G40" s="16">
        <f>SUM(G37:G39)</f>
        <v>4013.22</v>
      </c>
      <c r="H40" s="16">
        <f>SUM(H37:H39)</f>
        <v>5300</v>
      </c>
    </row>
    <row r="41" spans="1:8" ht="19" thickTop="1" thickBot="1" x14ac:dyDescent="0.45">
      <c r="A41" s="9" t="s">
        <v>33</v>
      </c>
      <c r="B41" s="10"/>
      <c r="C41" s="10"/>
      <c r="D41" s="16">
        <f>D35</f>
        <v>685.70000000000027</v>
      </c>
      <c r="E41" s="16">
        <f>E35</f>
        <v>1405.55</v>
      </c>
      <c r="F41" s="16">
        <f>F35</f>
        <v>-6271.44</v>
      </c>
      <c r="G41" s="16">
        <f>G35</f>
        <v>1182.2988799999998</v>
      </c>
      <c r="H41" s="16">
        <f>H35</f>
        <v>886.75</v>
      </c>
    </row>
    <row r="42" spans="1:8" ht="18.5" thickTop="1" x14ac:dyDescent="0.4">
      <c r="A42" s="1"/>
      <c r="B42" s="1"/>
      <c r="C42" s="1"/>
      <c r="D42" s="14"/>
      <c r="E42" s="14"/>
      <c r="F42" s="1"/>
      <c r="G42" s="1"/>
      <c r="H42" s="1"/>
    </row>
  </sheetData>
  <pageMargins left="0.7" right="0.7" top="0.75" bottom="0.75" header="0.3" footer="0.3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70" zoomScaleNormal="70" workbookViewId="0">
      <selection activeCell="B11" sqref="B11"/>
    </sheetView>
  </sheetViews>
  <sheetFormatPr defaultRowHeight="14.5" x14ac:dyDescent="0.35"/>
  <cols>
    <col min="1" max="1" width="21.7265625" bestFit="1" customWidth="1"/>
    <col min="3" max="3" width="59.7265625" customWidth="1"/>
  </cols>
  <sheetData>
    <row r="1" spans="1:3" x14ac:dyDescent="0.35">
      <c r="B1" t="s">
        <v>35</v>
      </c>
      <c r="C1" t="s">
        <v>36</v>
      </c>
    </row>
    <row r="2" spans="1:3" x14ac:dyDescent="0.35">
      <c r="A2" t="str">
        <f>Blad1!A22</f>
        <v>BANKKOSTEN</v>
      </c>
      <c r="B2">
        <f>26.64+28.1+29.39+10.35+10.35+10.35-0.92+11.27+10.35</f>
        <v>135.87999999999997</v>
      </c>
      <c r="C2" t="s">
        <v>48</v>
      </c>
    </row>
    <row r="3" spans="1:3" x14ac:dyDescent="0.35">
      <c r="A3" t="str">
        <f>Blad1!A21</f>
        <v>KOSTEN SECRETARIAAT</v>
      </c>
      <c r="B3">
        <f>42.29+45.76+27.6</f>
        <v>115.65</v>
      </c>
      <c r="C3" t="s">
        <v>46</v>
      </c>
    </row>
    <row r="4" spans="1:3" x14ac:dyDescent="0.35">
      <c r="A4" t="str">
        <f>Blad1!A18</f>
        <v>DIVERSEN</v>
      </c>
      <c r="B4">
        <f>1084.45+15+51.9+28.45+154.77112+12.1</f>
        <v>1346.67112</v>
      </c>
      <c r="C4" t="s">
        <v>50</v>
      </c>
    </row>
    <row r="5" spans="1:3" x14ac:dyDescent="0.35">
      <c r="A5" t="str">
        <f>Blad1!A20</f>
        <v>REPRESENTATIE KOSTEN</v>
      </c>
      <c r="B5">
        <f>328.5</f>
        <v>328.5</v>
      </c>
      <c r="C5" s="19">
        <v>10</v>
      </c>
    </row>
    <row r="6" spans="1:3" x14ac:dyDescent="0.35">
      <c r="A6" t="str">
        <f>Blad1!A17</f>
        <v>CONTR.WETENSCH.INST.</v>
      </c>
      <c r="B6">
        <v>36</v>
      </c>
      <c r="C6" s="19">
        <v>6</v>
      </c>
    </row>
    <row r="7" spans="1:3" x14ac:dyDescent="0.35">
      <c r="A7" t="str">
        <f>Blad1!A19</f>
        <v>VERGADERKOSTEN</v>
      </c>
      <c r="B7">
        <f>90.5+ 69.4</f>
        <v>159.9</v>
      </c>
      <c r="C7" s="19" t="s">
        <v>49</v>
      </c>
    </row>
    <row r="8" spans="1:3" x14ac:dyDescent="0.35">
      <c r="A8" t="str">
        <f>Blad1!A23</f>
        <v>VERKIEZINGSKOSTEN</v>
      </c>
    </row>
    <row r="9" spans="1:3" x14ac:dyDescent="0.35">
      <c r="A9" t="str">
        <f>Blad1!A24</f>
        <v>KOSTEN PROMOMTIE EN PUBL.</v>
      </c>
    </row>
    <row r="11" spans="1:3" x14ac:dyDescent="0.35">
      <c r="A11" t="str">
        <f>Blad1!A9</f>
        <v>GIFTEN / DONATIES</v>
      </c>
      <c r="B11">
        <f>50+217+217+225+217+217</f>
        <v>1143</v>
      </c>
      <c r="C11" t="s">
        <v>47</v>
      </c>
    </row>
    <row r="12" spans="1:3" x14ac:dyDescent="0.35">
      <c r="A12" t="str">
        <f>Blad1!A7</f>
        <v>CONTRIBUTIE LL</v>
      </c>
      <c r="B12">
        <f>35+872.98+ 239.81</f>
        <v>1147.79</v>
      </c>
      <c r="C12" t="s">
        <v>51</v>
      </c>
    </row>
    <row r="13" spans="1:3" x14ac:dyDescent="0.35">
      <c r="A13" t="str">
        <f>Blad1!A12</f>
        <v>VERKIEZINGSFONDS</v>
      </c>
      <c r="B13">
        <f>200+180+250+180+180</f>
        <v>990</v>
      </c>
      <c r="C13" t="s">
        <v>52</v>
      </c>
    </row>
    <row r="14" spans="1:3" x14ac:dyDescent="0.35">
      <c r="A14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Wassink</dc:creator>
  <cp:lastModifiedBy>Gerdien Koedijk</cp:lastModifiedBy>
  <cp:lastPrinted>2014-10-27T18:59:48Z</cp:lastPrinted>
  <dcterms:created xsi:type="dcterms:W3CDTF">2013-08-27T18:00:14Z</dcterms:created>
  <dcterms:modified xsi:type="dcterms:W3CDTF">2017-12-15T11:26:15Z</dcterms:modified>
</cp:coreProperties>
</file>